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90" windowWidth="9300" windowHeight="5100" activeTab="0"/>
  </bookViews>
  <sheets>
    <sheet name="Cuenta de pérdidas y ganancias" sheetId="1" r:id="rId1"/>
  </sheets>
  <definedNames>
    <definedName name="_xlnm.Print_Area" localSheetId="0">'Cuenta de pérdidas y ganancias'!$A$1:$P$45</definedName>
    <definedName name="_xlnm.Print_Titles" localSheetId="0">'Cuenta de pérdidas y ganancias'!$1:$8</definedName>
  </definedNames>
  <calcPr fullCalcOnLoad="1"/>
</workbook>
</file>

<file path=xl/sharedStrings.xml><?xml version="1.0" encoding="utf-8"?>
<sst xmlns="http://schemas.openxmlformats.org/spreadsheetml/2006/main" count="55" uniqueCount="55">
  <si>
    <t>Cuenta de pérdidas y ganancias.</t>
  </si>
  <si>
    <t>Período: de Enero a Noviembre</t>
  </si>
  <si>
    <t>Cuenta de pérdidas y ganancias</t>
  </si>
  <si>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</si>
  <si>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</si>
  <si>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</si>
  <si>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</si>
  <si>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</si>
  <si>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</si>
  <si>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</si>
  <si>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</si>
  <si>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</si>
  <si>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</si>
  <si>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</si>
  <si>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</si>
  <si>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Total</t>
  </si>
  <si>
    <t xml:space="preserve">      A) Ventas</t>
  </si>
  <si>
    <t xml:space="preserve">          700    VENTAS DE MERCADERIAS</t>
  </si>
  <si>
    <t xml:space="preserve">          704    VENTAS DE ENVASES Y EMBALAJES</t>
  </si>
  <si>
    <t xml:space="preserve">          705    PRESTACIONES DE SERVICIOS</t>
  </si>
  <si>
    <t xml:space="preserve">          708    DEVOLUC.VENTAS Y OPERACI.SIMIL</t>
  </si>
  <si>
    <t xml:space="preserve">          755    INGRESOS POR SERV.AL PERSONAL</t>
  </si>
  <si>
    <t xml:space="preserve">          759    INGRESOS POR SERVICIOS DIVERSO</t>
  </si>
  <si>
    <t xml:space="preserve">      B) Coste de Ventas</t>
  </si>
  <si>
    <t xml:space="preserve">          600    COMPRAS DE MERCADERIAS</t>
  </si>
  <si>
    <t xml:space="preserve">          602    COMPRAS OTROS APROVISIONAMIENT</t>
  </si>
  <si>
    <t xml:space="preserve">          607    TRABAJOS REALIZ.OTRAS EMPRESAS</t>
  </si>
  <si>
    <t xml:space="preserve">          608    DEVOLUCION. COMPR.OPERAC.SIMIL</t>
  </si>
  <si>
    <t xml:space="preserve">          610    VARIACION EXISTENC.MERCADERIAS</t>
  </si>
  <si>
    <t xml:space="preserve">          710    VARIACION EXIST.PRODUCT.CURSO</t>
  </si>
  <si>
    <t>C) MARGEN BRUTO (A - B)</t>
  </si>
  <si>
    <t xml:space="preserve">      D) Gastos</t>
  </si>
  <si>
    <t xml:space="preserve">          621    ARRENDAMIENTOS Y CANONES</t>
  </si>
  <si>
    <t xml:space="preserve">          623    SERVIC.PROFES.INDEPENDIENTES</t>
  </si>
  <si>
    <t xml:space="preserve">          624    TRANSPORTES</t>
  </si>
  <si>
    <t xml:space="preserve">          625    PRIMAS DE SEGUROS</t>
  </si>
  <si>
    <t xml:space="preserve">          627    PUBLIC.,PROPAG. Y RELAC.PUBLIC</t>
  </si>
  <si>
    <t xml:space="preserve">          628    SUMINISTROS</t>
  </si>
  <si>
    <t xml:space="preserve">          629    OTROS SERVICIOS</t>
  </si>
  <si>
    <t xml:space="preserve">          631    OTROS TRIBUTOS</t>
  </si>
  <si>
    <t xml:space="preserve">          640    SUELDOS Y SALARIOS</t>
  </si>
  <si>
    <t xml:space="preserve">          642    SEGURIDAD SOCIAL CARGO EMPRESA</t>
  </si>
  <si>
    <t xml:space="preserve">          649    OTROS GASTOS SOCIALES</t>
  </si>
  <si>
    <t xml:space="preserve">      F) Resultado Financiero</t>
  </si>
  <si>
    <t xml:space="preserve">          662    INTERESES DE DEUDAS A LARG.PLA</t>
  </si>
  <si>
    <t xml:space="preserve">          669    OTROS GASTOS FINANCIEROS</t>
  </si>
  <si>
    <t xml:space="preserve">          765    DESCUENTOS COMPRAS POR P.P.</t>
  </si>
  <si>
    <t xml:space="preserve">          769    OTROS INGRESOS FINANCIEROS</t>
  </si>
  <si>
    <t>Empresa: Varis s.l</t>
  </si>
  <si>
    <t>Impuesto sociedades</t>
  </si>
  <si>
    <t>BPT</t>
  </si>
  <si>
    <t>H) BAT o BAI</t>
  </si>
  <si>
    <t>bait</t>
  </si>
  <si>
    <t xml:space="preserve">          681    AMORTIZAC.INMOVILIZADO MATERIA</t>
  </si>
  <si>
    <t>Fecha: 17/01-2020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</si>
</sst>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0000"/>
    <numFmt numFmtId="191" formatCode="#,##0.00;[Red]\-#,##0.00;0"/>
    <numFmt numFmtId="192" formatCode="#,##0.00_ ;[Red]\-#,##0.00\ "/>
  </numFmts>
  <fonts count="41">
    <font>
      <sz val="10"/>
      <name val="Arial"/>
      <family val="0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right"/>
    </xf>
    <xf numFmtId="190" fontId="2" fillId="0" borderId="0" xfId="0" applyNumberFormat="1" applyFont="1" applyAlignment="1">
      <alignment/>
    </xf>
    <xf numFmtId="191" fontId="2" fillId="0" borderId="0" xfId="0" applyNumberFormat="1" applyFont="1" applyAlignment="1">
      <alignment/>
    </xf>
    <xf numFmtId="190" fontId="3" fillId="0" borderId="0" xfId="0" applyNumberFormat="1" applyFont="1" applyAlignment="1">
      <alignment/>
    </xf>
    <xf numFmtId="191" fontId="3" fillId="0" borderId="0" xfId="0" applyNumberFormat="1" applyFont="1" applyAlignment="1">
      <alignment/>
    </xf>
    <xf numFmtId="191" fontId="40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P47"/>
  <sheetViews>
    <sheetView tabSelected="1" zoomScalePageLayoutView="0" workbookViewId="0" topLeftCell="A22">
      <pane xSplit="1" topLeftCell="B1" activePane="topRight" state="frozen"/>
      <selection pane="topLeft" activeCell="A1" sqref="A1"/>
      <selection pane="topRight" activeCell="C39" sqref="C39"/>
    </sheetView>
  </sheetViews>
  <sheetFormatPr defaultColWidth="11.421875" defaultRowHeight="12.75"/>
  <cols>
    <col min="1" max="1" width="57.00390625" style="2" bestFit="1" customWidth="1"/>
    <col min="2" max="2" width="5.28125" style="2" bestFit="1" customWidth="1"/>
    <col min="3" max="3" width="9.140625" style="2" bestFit="1" customWidth="1"/>
    <col min="4" max="4" width="9.140625" style="2" customWidth="1"/>
    <col min="5" max="5" width="9.140625" style="2" bestFit="1" customWidth="1"/>
    <col min="6" max="6" width="9.140625" style="2" customWidth="1"/>
    <col min="7" max="8" width="9.140625" style="2" bestFit="1" customWidth="1"/>
    <col min="9" max="9" width="9.7109375" style="2" bestFit="1" customWidth="1"/>
    <col min="10" max="12" width="9.140625" style="2" bestFit="1" customWidth="1"/>
    <col min="13" max="13" width="11.140625" style="2" bestFit="1" customWidth="1"/>
    <col min="14" max="14" width="9.140625" style="2" bestFit="1" customWidth="1"/>
    <col min="15" max="15" width="10.421875" style="2" bestFit="1" customWidth="1"/>
    <col min="16" max="16" width="10.140625" style="2" bestFit="1" customWidth="1"/>
    <col min="17" max="16384" width="11.421875" style="2" customWidth="1"/>
  </cols>
  <sheetData>
    <row r="1" ht="11.25">
      <c r="A1" s="1" t="s">
        <v>0</v>
      </c>
    </row>
    <row r="3" ht="11.25">
      <c r="A3" s="3" t="s">
        <v>48</v>
      </c>
    </row>
    <row r="4" ht="11.25">
      <c r="A4" s="3" t="s">
        <v>1</v>
      </c>
    </row>
    <row r="5" ht="11.25">
      <c r="A5" s="3" t="s">
        <v>54</v>
      </c>
    </row>
    <row r="6" ht="12" thickBot="1"/>
    <row r="7" spans="1:16" ht="12" thickBot="1">
      <c r="A7" s="4" t="s">
        <v>2</v>
      </c>
      <c r="B7" s="4" t="s">
        <v>3</v>
      </c>
      <c r="C7" s="5" t="s">
        <v>4</v>
      </c>
      <c r="D7" s="5"/>
      <c r="E7" s="5" t="s">
        <v>5</v>
      </c>
      <c r="F7" s="5"/>
      <c r="G7" s="5" t="s">
        <v>6</v>
      </c>
      <c r="H7" s="5" t="s">
        <v>7</v>
      </c>
      <c r="I7" s="5" t="s">
        <v>8</v>
      </c>
      <c r="J7" s="5" t="s">
        <v>9</v>
      </c>
      <c r="K7" s="5" t="s">
        <v>10</v>
      </c>
      <c r="L7" s="5" t="s">
        <v>11</v>
      </c>
      <c r="M7" s="5" t="s">
        <v>12</v>
      </c>
      <c r="N7" s="5" t="s">
        <v>13</v>
      </c>
      <c r="O7" s="5" t="s">
        <v>14</v>
      </c>
      <c r="P7" s="5" t="s">
        <v>15</v>
      </c>
    </row>
    <row r="9" spans="1:16" s="3" customFormat="1" ht="11.25">
      <c r="A9" s="3" t="s">
        <v>16</v>
      </c>
      <c r="B9" s="8">
        <v>2019</v>
      </c>
      <c r="C9" s="9">
        <f aca="true" t="shared" si="0" ref="C9:O9">SUM(C10:C15)</f>
        <v>25383.850000000002</v>
      </c>
      <c r="D9" s="9"/>
      <c r="E9" s="9">
        <v>35014.23</v>
      </c>
      <c r="F9" s="9"/>
      <c r="G9" s="9">
        <v>43126.45</v>
      </c>
      <c r="H9" s="9">
        <f t="shared" si="0"/>
        <v>35559.82000000001</v>
      </c>
      <c r="I9" s="9">
        <v>65124.67</v>
      </c>
      <c r="J9" s="9">
        <f t="shared" si="0"/>
        <v>42256.600000000006</v>
      </c>
      <c r="K9" s="9">
        <f t="shared" si="0"/>
        <v>38159.030000000006</v>
      </c>
      <c r="L9" s="9">
        <f t="shared" si="0"/>
        <v>61506.22</v>
      </c>
      <c r="M9" s="9">
        <v>39124.12</v>
      </c>
      <c r="N9" s="9">
        <f t="shared" si="0"/>
        <v>82647.49</v>
      </c>
      <c r="O9" s="9">
        <f t="shared" si="0"/>
        <v>49725.47</v>
      </c>
      <c r="P9" s="9">
        <f aca="true" t="shared" si="1" ref="P9:P43">SUM(C9:O9)</f>
        <v>517627.94999999995</v>
      </c>
    </row>
    <row r="10" spans="1:16" ht="11.25">
      <c r="A10" s="2" t="s">
        <v>17</v>
      </c>
      <c r="B10" s="6">
        <v>2019</v>
      </c>
      <c r="C10" s="7">
        <v>6917.2</v>
      </c>
      <c r="D10" s="7"/>
      <c r="E10" s="7">
        <v>6909.63</v>
      </c>
      <c r="F10" s="7"/>
      <c r="G10" s="7">
        <v>13829.41</v>
      </c>
      <c r="H10" s="7">
        <v>16766.66</v>
      </c>
      <c r="I10" s="7">
        <v>21122.58</v>
      </c>
      <c r="J10" s="7">
        <v>20401.91</v>
      </c>
      <c r="K10" s="7">
        <v>25020.21</v>
      </c>
      <c r="L10" s="7">
        <v>30358.38</v>
      </c>
      <c r="M10" s="7">
        <v>-320.26</v>
      </c>
      <c r="N10" s="7">
        <v>63675.71</v>
      </c>
      <c r="O10" s="7">
        <v>26552.23</v>
      </c>
      <c r="P10" s="7">
        <f t="shared" si="1"/>
        <v>231233.66</v>
      </c>
    </row>
    <row r="11" spans="1:16" ht="11.25">
      <c r="A11" s="2" t="s">
        <v>18</v>
      </c>
      <c r="B11" s="6">
        <v>2019</v>
      </c>
      <c r="C11" s="7">
        <v>0</v>
      </c>
      <c r="D11" s="7"/>
      <c r="E11" s="7">
        <v>0</v>
      </c>
      <c r="F11" s="7"/>
      <c r="G11" s="7">
        <v>0</v>
      </c>
      <c r="H11" s="7">
        <v>0</v>
      </c>
      <c r="I11" s="7">
        <v>0</v>
      </c>
      <c r="J11" s="7">
        <v>0</v>
      </c>
      <c r="K11" s="7">
        <v>16</v>
      </c>
      <c r="L11" s="7">
        <v>79.96</v>
      </c>
      <c r="M11" s="7">
        <v>16.35</v>
      </c>
      <c r="N11" s="7">
        <v>7.37</v>
      </c>
      <c r="O11" s="7">
        <v>10.5</v>
      </c>
      <c r="P11" s="7">
        <f t="shared" si="1"/>
        <v>130.18</v>
      </c>
    </row>
    <row r="12" spans="1:16" ht="11.25">
      <c r="A12" s="2" t="s">
        <v>19</v>
      </c>
      <c r="B12" s="6">
        <v>2019</v>
      </c>
      <c r="C12" s="7">
        <v>18466.65</v>
      </c>
      <c r="D12" s="7"/>
      <c r="E12" s="7">
        <v>12874.65</v>
      </c>
      <c r="F12" s="7"/>
      <c r="G12" s="7">
        <v>16397.82</v>
      </c>
      <c r="H12" s="7">
        <v>18751.75</v>
      </c>
      <c r="I12" s="7">
        <v>28400.5</v>
      </c>
      <c r="J12" s="7">
        <v>21569.03</v>
      </c>
      <c r="K12" s="7">
        <v>13162.7</v>
      </c>
      <c r="L12" s="7">
        <v>30953.52</v>
      </c>
      <c r="M12" s="7">
        <v>8276.57</v>
      </c>
      <c r="N12" s="7">
        <v>18640.81</v>
      </c>
      <c r="O12" s="7">
        <v>22647.17</v>
      </c>
      <c r="P12" s="7">
        <f t="shared" si="1"/>
        <v>210141.16999999998</v>
      </c>
    </row>
    <row r="13" spans="1:16" ht="11.25">
      <c r="A13" s="2" t="s">
        <v>20</v>
      </c>
      <c r="B13" s="6">
        <v>2019</v>
      </c>
      <c r="C13" s="7">
        <v>0</v>
      </c>
      <c r="D13" s="7"/>
      <c r="E13" s="7">
        <v>335.96</v>
      </c>
      <c r="F13" s="7"/>
      <c r="G13" s="7">
        <v>0</v>
      </c>
      <c r="H13" s="7">
        <v>-244.25</v>
      </c>
      <c r="I13" s="7">
        <v>-480</v>
      </c>
      <c r="J13" s="7">
        <v>0</v>
      </c>
      <c r="K13" s="7">
        <v>-325.54</v>
      </c>
      <c r="L13" s="7">
        <v>-171.3</v>
      </c>
      <c r="M13" s="7">
        <v>11.21</v>
      </c>
      <c r="N13" s="7">
        <v>0</v>
      </c>
      <c r="O13" s="7">
        <v>0</v>
      </c>
      <c r="P13" s="7">
        <f t="shared" si="1"/>
        <v>-873.9200000000001</v>
      </c>
    </row>
    <row r="14" spans="1:16" ht="11.25">
      <c r="A14" s="2" t="s">
        <v>21</v>
      </c>
      <c r="B14" s="6">
        <v>2019</v>
      </c>
      <c r="C14" s="7">
        <v>0</v>
      </c>
      <c r="D14" s="7"/>
      <c r="E14" s="7">
        <v>285.66</v>
      </c>
      <c r="F14" s="7"/>
      <c r="G14" s="7">
        <v>285.66</v>
      </c>
      <c r="H14" s="7">
        <v>285.66</v>
      </c>
      <c r="I14" s="7">
        <v>285.66</v>
      </c>
      <c r="J14" s="7">
        <v>285.66</v>
      </c>
      <c r="K14" s="7">
        <v>285.66</v>
      </c>
      <c r="L14" s="7">
        <v>285.66</v>
      </c>
      <c r="M14" s="7">
        <v>285.66</v>
      </c>
      <c r="N14" s="7">
        <v>285.66</v>
      </c>
      <c r="O14" s="7">
        <v>285.66</v>
      </c>
      <c r="P14" s="7">
        <f t="shared" si="1"/>
        <v>2856.6</v>
      </c>
    </row>
    <row r="15" spans="1:16" ht="11.25">
      <c r="A15" s="2" t="s">
        <v>22</v>
      </c>
      <c r="B15" s="6">
        <v>2019</v>
      </c>
      <c r="C15" s="7">
        <v>0</v>
      </c>
      <c r="D15" s="7"/>
      <c r="E15" s="7">
        <v>0</v>
      </c>
      <c r="F15" s="7"/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37.94</v>
      </c>
      <c r="O15" s="7">
        <v>229.91</v>
      </c>
      <c r="P15" s="7">
        <f t="shared" si="1"/>
        <v>267.85</v>
      </c>
    </row>
    <row r="16" spans="1:16" s="3" customFormat="1" ht="11.25">
      <c r="A16" s="3" t="s">
        <v>23</v>
      </c>
      <c r="B16" s="8">
        <v>2019</v>
      </c>
      <c r="C16" s="9">
        <f aca="true" t="shared" si="2" ref="C16:O16">SUM(C17:C22)</f>
        <v>6433.07</v>
      </c>
      <c r="D16" s="9">
        <f>+C16/$C$9</f>
        <v>0.25343161104402995</v>
      </c>
      <c r="E16" s="9">
        <f t="shared" si="2"/>
        <v>11480.119999999999</v>
      </c>
      <c r="F16" s="10">
        <f>+E16/E9</f>
        <v>0.3278701259459368</v>
      </c>
      <c r="G16" s="9">
        <f t="shared" si="2"/>
        <v>18549.83</v>
      </c>
      <c r="H16" s="9">
        <f t="shared" si="2"/>
        <v>10581.989999999998</v>
      </c>
      <c r="I16" s="9">
        <f t="shared" si="2"/>
        <v>44034.65</v>
      </c>
      <c r="J16" s="9">
        <f t="shared" si="2"/>
        <v>20218.21</v>
      </c>
      <c r="K16" s="9">
        <f t="shared" si="2"/>
        <v>3286.52</v>
      </c>
      <c r="L16" s="9">
        <f t="shared" si="2"/>
        <v>37472.81</v>
      </c>
      <c r="M16" s="9">
        <f t="shared" si="2"/>
        <v>9514.539999999999</v>
      </c>
      <c r="N16" s="9">
        <f t="shared" si="2"/>
        <v>62543.799999999996</v>
      </c>
      <c r="O16" s="9">
        <f t="shared" si="2"/>
        <v>6616.629999999999</v>
      </c>
      <c r="P16" s="9">
        <f t="shared" si="1"/>
        <v>230732.751301737</v>
      </c>
    </row>
    <row r="17" spans="1:16" ht="11.25">
      <c r="A17" s="2" t="s">
        <v>24</v>
      </c>
      <c r="B17" s="6">
        <v>2019</v>
      </c>
      <c r="C17" s="7">
        <v>2179.59</v>
      </c>
      <c r="D17" s="7">
        <f aca="true" t="shared" si="3" ref="D17:D45">+C17/$C$9</f>
        <v>0.08586522533027889</v>
      </c>
      <c r="E17" s="7">
        <v>10700.64</v>
      </c>
      <c r="F17" s="7"/>
      <c r="G17" s="7">
        <v>17106.05</v>
      </c>
      <c r="H17" s="7">
        <v>10124.8</v>
      </c>
      <c r="I17" s="7">
        <v>9806.18</v>
      </c>
      <c r="J17" s="7">
        <v>20670.35</v>
      </c>
      <c r="K17" s="7">
        <v>3117.99</v>
      </c>
      <c r="L17" s="7">
        <v>28079.9</v>
      </c>
      <c r="M17" s="7">
        <v>10407.47</v>
      </c>
      <c r="N17" s="7">
        <v>15543.17</v>
      </c>
      <c r="O17" s="7">
        <v>6729.38</v>
      </c>
      <c r="P17" s="7">
        <f t="shared" si="1"/>
        <v>134465.6058652253</v>
      </c>
    </row>
    <row r="18" spans="1:16" ht="11.25">
      <c r="A18" s="2" t="s">
        <v>25</v>
      </c>
      <c r="B18" s="6">
        <v>2019</v>
      </c>
      <c r="C18" s="7">
        <v>0</v>
      </c>
      <c r="D18" s="7">
        <f t="shared" si="3"/>
        <v>0</v>
      </c>
      <c r="E18" s="7">
        <v>0</v>
      </c>
      <c r="F18" s="7"/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1.5</v>
      </c>
      <c r="P18" s="7">
        <f t="shared" si="1"/>
        <v>1.5</v>
      </c>
    </row>
    <row r="19" spans="1:16" ht="11.25">
      <c r="A19" s="2" t="s">
        <v>26</v>
      </c>
      <c r="B19" s="6">
        <v>2019</v>
      </c>
      <c r="C19" s="7">
        <v>4253.48</v>
      </c>
      <c r="D19" s="7">
        <f t="shared" si="3"/>
        <v>0.16756638571375104</v>
      </c>
      <c r="E19" s="7">
        <v>779.48</v>
      </c>
      <c r="F19" s="7"/>
      <c r="G19" s="7">
        <v>2029.42</v>
      </c>
      <c r="H19" s="7">
        <v>772.96</v>
      </c>
      <c r="I19" s="7">
        <v>1494.72</v>
      </c>
      <c r="J19" s="7">
        <v>1511.78</v>
      </c>
      <c r="K19" s="7">
        <v>168.53</v>
      </c>
      <c r="L19" s="7">
        <v>910.27</v>
      </c>
      <c r="M19" s="7">
        <v>1891</v>
      </c>
      <c r="N19" s="7">
        <v>656.14</v>
      </c>
      <c r="O19" s="7">
        <v>917.65</v>
      </c>
      <c r="P19" s="7">
        <f t="shared" si="1"/>
        <v>15385.597566385715</v>
      </c>
    </row>
    <row r="20" spans="1:16" ht="11.25">
      <c r="A20" s="2" t="s">
        <v>27</v>
      </c>
      <c r="B20" s="6">
        <v>2019</v>
      </c>
      <c r="C20" s="7">
        <v>0</v>
      </c>
      <c r="D20" s="7">
        <f t="shared" si="3"/>
        <v>0</v>
      </c>
      <c r="E20" s="7">
        <v>0</v>
      </c>
      <c r="F20" s="7"/>
      <c r="G20" s="7">
        <v>0</v>
      </c>
      <c r="H20" s="7">
        <v>-315.77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f t="shared" si="1"/>
        <v>-315.77</v>
      </c>
    </row>
    <row r="21" spans="1:16" ht="11.25">
      <c r="A21" s="2" t="s">
        <v>28</v>
      </c>
      <c r="B21" s="6">
        <v>2019</v>
      </c>
      <c r="C21" s="7">
        <v>0</v>
      </c>
      <c r="D21" s="7">
        <f t="shared" si="3"/>
        <v>0</v>
      </c>
      <c r="E21" s="7"/>
      <c r="F21" s="7"/>
      <c r="G21" s="7">
        <v>492.82</v>
      </c>
      <c r="H21" s="7">
        <v>0</v>
      </c>
      <c r="I21" s="7">
        <v>88782.57</v>
      </c>
      <c r="J21" s="7">
        <v>638.91</v>
      </c>
      <c r="K21" s="7">
        <v>0</v>
      </c>
      <c r="L21" s="7">
        <v>8596.83</v>
      </c>
      <c r="M21" s="7">
        <v>15.41</v>
      </c>
      <c r="N21" s="7">
        <v>46457.95</v>
      </c>
      <c r="O21" s="7">
        <v>84.62</v>
      </c>
      <c r="P21" s="7">
        <f t="shared" si="1"/>
        <v>145069.11000000002</v>
      </c>
    </row>
    <row r="22" spans="1:16" ht="11.25">
      <c r="A22" s="2" t="s">
        <v>29</v>
      </c>
      <c r="B22" s="6">
        <v>2019</v>
      </c>
      <c r="C22" s="7">
        <v>0</v>
      </c>
      <c r="D22" s="7">
        <f t="shared" si="3"/>
        <v>0</v>
      </c>
      <c r="E22" s="7">
        <v>0</v>
      </c>
      <c r="F22" s="7"/>
      <c r="G22" s="7">
        <v>-1078.46</v>
      </c>
      <c r="H22" s="7">
        <v>0</v>
      </c>
      <c r="I22" s="7">
        <v>-56048.82</v>
      </c>
      <c r="J22" s="7">
        <v>-2602.83</v>
      </c>
      <c r="K22" s="7">
        <v>0</v>
      </c>
      <c r="L22" s="7">
        <v>-114.19</v>
      </c>
      <c r="M22" s="7">
        <v>-2799.34</v>
      </c>
      <c r="N22" s="7">
        <v>-113.46</v>
      </c>
      <c r="O22" s="7">
        <v>-1116.52</v>
      </c>
      <c r="P22" s="7">
        <f t="shared" si="1"/>
        <v>-63873.619999999995</v>
      </c>
    </row>
    <row r="23" spans="1:16" ht="11.25">
      <c r="A23" s="3" t="s">
        <v>30</v>
      </c>
      <c r="B23" s="6">
        <v>2019</v>
      </c>
      <c r="C23" s="7">
        <f aca="true" t="shared" si="4" ref="C23:O23">+C9-C16</f>
        <v>18950.780000000002</v>
      </c>
      <c r="D23" s="7">
        <f t="shared" si="3"/>
        <v>0.7465683889559701</v>
      </c>
      <c r="E23" s="7">
        <f t="shared" si="4"/>
        <v>23534.110000000004</v>
      </c>
      <c r="F23" s="7"/>
      <c r="G23" s="7">
        <f t="shared" si="4"/>
        <v>24576.619999999995</v>
      </c>
      <c r="H23" s="7">
        <f t="shared" si="4"/>
        <v>24977.83000000001</v>
      </c>
      <c r="I23" s="7">
        <f t="shared" si="4"/>
        <v>21090.019999999997</v>
      </c>
      <c r="J23" s="7">
        <f t="shared" si="4"/>
        <v>22038.390000000007</v>
      </c>
      <c r="K23" s="7">
        <f t="shared" si="4"/>
        <v>34872.51000000001</v>
      </c>
      <c r="L23" s="7">
        <f t="shared" si="4"/>
        <v>24033.410000000003</v>
      </c>
      <c r="M23" s="7">
        <f t="shared" si="4"/>
        <v>29609.58</v>
      </c>
      <c r="N23" s="7">
        <f t="shared" si="4"/>
        <v>20103.69000000001</v>
      </c>
      <c r="O23" s="7">
        <f t="shared" si="4"/>
        <v>43108.840000000004</v>
      </c>
      <c r="P23" s="7">
        <f t="shared" si="1"/>
        <v>286896.52656838903</v>
      </c>
    </row>
    <row r="24" spans="1:16" s="3" customFormat="1" ht="11.25">
      <c r="A24" s="3" t="s">
        <v>31</v>
      </c>
      <c r="B24" s="8">
        <v>2019</v>
      </c>
      <c r="C24" s="9">
        <f aca="true" t="shared" si="5" ref="C24:O24">SUM(C25:C36)</f>
        <v>14548.149999999998</v>
      </c>
      <c r="D24" s="9">
        <f t="shared" si="3"/>
        <v>0.5731262200178459</v>
      </c>
      <c r="E24" s="9">
        <f>SUM(E25:E37)</f>
        <v>10147.519999999999</v>
      </c>
      <c r="F24" s="9"/>
      <c r="G24" s="9">
        <f t="shared" si="5"/>
        <v>20288.35</v>
      </c>
      <c r="H24" s="9">
        <f t="shared" si="5"/>
        <v>20948.9</v>
      </c>
      <c r="I24" s="9">
        <f t="shared" si="5"/>
        <v>19434.05</v>
      </c>
      <c r="J24" s="9">
        <f t="shared" si="5"/>
        <v>18420.93</v>
      </c>
      <c r="K24" s="9">
        <f t="shared" si="5"/>
        <v>19671.12</v>
      </c>
      <c r="L24" s="9">
        <f t="shared" si="5"/>
        <v>17465.73</v>
      </c>
      <c r="M24" s="9">
        <f t="shared" si="5"/>
        <v>19746.44</v>
      </c>
      <c r="N24" s="9">
        <f t="shared" si="5"/>
        <v>17674.22</v>
      </c>
      <c r="O24" s="9">
        <f t="shared" si="5"/>
        <v>18511.770000000004</v>
      </c>
      <c r="P24" s="9">
        <f t="shared" si="1"/>
        <v>196857.75312622002</v>
      </c>
    </row>
    <row r="25" spans="1:16" ht="11.25">
      <c r="A25" s="2" t="s">
        <v>32</v>
      </c>
      <c r="B25" s="6">
        <v>2019</v>
      </c>
      <c r="C25" s="7">
        <v>2232.56</v>
      </c>
      <c r="D25" s="7">
        <f t="shared" si="3"/>
        <v>0.08795198521894826</v>
      </c>
      <c r="E25" s="7">
        <v>0</v>
      </c>
      <c r="F25" s="7"/>
      <c r="G25" s="7">
        <v>2350.88</v>
      </c>
      <c r="H25" s="7">
        <v>4529.86</v>
      </c>
      <c r="I25" s="7">
        <v>2255.1</v>
      </c>
      <c r="J25" s="7">
        <v>2255.1</v>
      </c>
      <c r="K25" s="7">
        <v>2255.1</v>
      </c>
      <c r="L25" s="7">
        <v>2255.1</v>
      </c>
      <c r="M25" s="7">
        <v>2255.1</v>
      </c>
      <c r="N25" s="7">
        <v>2255.1</v>
      </c>
      <c r="O25" s="7">
        <v>2255.1</v>
      </c>
      <c r="P25" s="7">
        <f t="shared" si="1"/>
        <v>24899.087951985217</v>
      </c>
    </row>
    <row r="26" spans="1:16" ht="11.25">
      <c r="A26" s="2" t="s">
        <v>33</v>
      </c>
      <c r="B26" s="6">
        <v>2019</v>
      </c>
      <c r="C26" s="7">
        <v>1595.75</v>
      </c>
      <c r="D26" s="7">
        <f t="shared" si="3"/>
        <v>0.06286477425607226</v>
      </c>
      <c r="E26" s="7">
        <v>793.71</v>
      </c>
      <c r="F26" s="7"/>
      <c r="G26" s="7">
        <v>687.15</v>
      </c>
      <c r="H26" s="7">
        <v>515.43</v>
      </c>
      <c r="I26" s="7">
        <v>1019.49</v>
      </c>
      <c r="J26" s="7">
        <v>737.31</v>
      </c>
      <c r="K26" s="7">
        <v>546.89</v>
      </c>
      <c r="L26" s="7">
        <v>343.68</v>
      </c>
      <c r="M26" s="7">
        <v>279.26</v>
      </c>
      <c r="N26" s="7">
        <v>687.45</v>
      </c>
      <c r="O26" s="7">
        <v>220.98</v>
      </c>
      <c r="P26" s="7">
        <f t="shared" si="1"/>
        <v>7427.162864774256</v>
      </c>
    </row>
    <row r="27" spans="1:16" ht="11.25">
      <c r="A27" s="2" t="s">
        <v>34</v>
      </c>
      <c r="B27" s="6">
        <v>2019</v>
      </c>
      <c r="C27" s="7">
        <v>268.36</v>
      </c>
      <c r="D27" s="7">
        <f t="shared" si="3"/>
        <v>0.01057207633987752</v>
      </c>
      <c r="E27" s="7">
        <v>100.89</v>
      </c>
      <c r="F27" s="7"/>
      <c r="G27" s="7">
        <v>156.26</v>
      </c>
      <c r="H27" s="7">
        <v>156.26</v>
      </c>
      <c r="I27" s="7">
        <v>294.49</v>
      </c>
      <c r="J27" s="7">
        <v>451.68</v>
      </c>
      <c r="K27" s="7">
        <v>1220.2</v>
      </c>
      <c r="L27" s="7">
        <v>0</v>
      </c>
      <c r="M27" s="7">
        <v>1403.32</v>
      </c>
      <c r="N27" s="7">
        <v>297.27</v>
      </c>
      <c r="O27" s="7">
        <v>585.8</v>
      </c>
      <c r="P27" s="7">
        <f t="shared" si="1"/>
        <v>4934.54057207634</v>
      </c>
    </row>
    <row r="28" spans="1:16" ht="11.25">
      <c r="A28" s="2" t="s">
        <v>35</v>
      </c>
      <c r="B28" s="6">
        <v>2019</v>
      </c>
      <c r="C28" s="7">
        <v>658.11</v>
      </c>
      <c r="D28" s="7">
        <f t="shared" si="3"/>
        <v>0.02592632717259202</v>
      </c>
      <c r="E28" s="7">
        <v>464.16</v>
      </c>
      <c r="F28" s="7">
        <f>+E28/E9</f>
        <v>0.013256324642866628</v>
      </c>
      <c r="G28" s="7">
        <v>464.16</v>
      </c>
      <c r="H28" s="7">
        <v>270.21</v>
      </c>
      <c r="I28" s="7">
        <v>393.35</v>
      </c>
      <c r="J28" s="7">
        <v>464.16</v>
      </c>
      <c r="K28" s="7">
        <v>464.16</v>
      </c>
      <c r="L28" s="7">
        <v>464.16</v>
      </c>
      <c r="M28" s="7">
        <v>464.16</v>
      </c>
      <c r="N28" s="7">
        <v>464.16</v>
      </c>
      <c r="O28" s="7">
        <v>656.57</v>
      </c>
      <c r="P28" s="7">
        <f t="shared" si="1"/>
        <v>5227.399182651815</v>
      </c>
    </row>
    <row r="29" spans="1:16" ht="11.25">
      <c r="A29" s="2" t="s">
        <v>36</v>
      </c>
      <c r="B29" s="6">
        <v>2019</v>
      </c>
      <c r="C29" s="7">
        <v>49.36</v>
      </c>
      <c r="D29" s="7">
        <f t="shared" si="3"/>
        <v>0.0019445434794170308</v>
      </c>
      <c r="E29" s="7">
        <v>49.36</v>
      </c>
      <c r="F29" s="7"/>
      <c r="G29" s="7">
        <v>49.36</v>
      </c>
      <c r="H29" s="7">
        <v>49.36</v>
      </c>
      <c r="I29" s="7">
        <v>49.36</v>
      </c>
      <c r="J29" s="7">
        <v>49.36</v>
      </c>
      <c r="K29" s="7">
        <v>170.96</v>
      </c>
      <c r="L29" s="7">
        <v>49.36</v>
      </c>
      <c r="M29" s="7">
        <v>282.69</v>
      </c>
      <c r="N29" s="7">
        <v>49.36</v>
      </c>
      <c r="O29" s="7">
        <v>49.36</v>
      </c>
      <c r="P29" s="7">
        <f t="shared" si="1"/>
        <v>897.8919445434794</v>
      </c>
    </row>
    <row r="30" spans="1:16" ht="11.25">
      <c r="A30" s="2" t="s">
        <v>37</v>
      </c>
      <c r="B30" s="6">
        <v>2019</v>
      </c>
      <c r="C30" s="7">
        <v>198.84</v>
      </c>
      <c r="D30" s="7">
        <f t="shared" si="3"/>
        <v>0.007833327095771524</v>
      </c>
      <c r="E30" s="7">
        <v>233.61</v>
      </c>
      <c r="F30" s="7"/>
      <c r="G30" s="7">
        <v>3318.62</v>
      </c>
      <c r="H30" s="7">
        <v>1190.37</v>
      </c>
      <c r="I30" s="7">
        <v>1175.2</v>
      </c>
      <c r="J30" s="7">
        <v>-128.12</v>
      </c>
      <c r="K30" s="7">
        <v>1201.93</v>
      </c>
      <c r="L30" s="7">
        <v>817.97</v>
      </c>
      <c r="M30" s="7">
        <v>1137.18</v>
      </c>
      <c r="N30" s="7">
        <v>974.23</v>
      </c>
      <c r="O30" s="7">
        <v>1455</v>
      </c>
      <c r="P30" s="7">
        <f t="shared" si="1"/>
        <v>11574.837833327096</v>
      </c>
    </row>
    <row r="31" spans="1:16" ht="11.25">
      <c r="A31" s="2" t="s">
        <v>38</v>
      </c>
      <c r="B31" s="6">
        <v>2019</v>
      </c>
      <c r="C31" s="7">
        <v>369.67</v>
      </c>
      <c r="D31" s="7">
        <f t="shared" si="3"/>
        <v>0.014563196678202873</v>
      </c>
      <c r="E31" s="7">
        <v>257.27</v>
      </c>
      <c r="F31" s="7">
        <f>+E31/E24</f>
        <v>0.025352992652391916</v>
      </c>
      <c r="G31" s="7">
        <v>830.68</v>
      </c>
      <c r="H31" s="7">
        <v>613.76</v>
      </c>
      <c r="I31" s="7">
        <v>981.43</v>
      </c>
      <c r="J31" s="7">
        <v>834.58</v>
      </c>
      <c r="K31" s="7">
        <v>427.04</v>
      </c>
      <c r="L31" s="7">
        <v>629.46</v>
      </c>
      <c r="M31" s="7">
        <v>447.37</v>
      </c>
      <c r="N31" s="7">
        <v>407.22</v>
      </c>
      <c r="O31" s="7">
        <v>942.05</v>
      </c>
      <c r="P31" s="7">
        <f t="shared" si="1"/>
        <v>6740.569916189331</v>
      </c>
    </row>
    <row r="32" spans="1:16" ht="11.25">
      <c r="A32" s="2" t="s">
        <v>39</v>
      </c>
      <c r="B32" s="6">
        <v>2019</v>
      </c>
      <c r="C32" s="7">
        <v>105.39</v>
      </c>
      <c r="D32" s="7">
        <f t="shared" si="3"/>
        <v>0.004151852457369548</v>
      </c>
      <c r="E32" s="7">
        <v>105.39</v>
      </c>
      <c r="F32" s="7"/>
      <c r="G32" s="7">
        <v>105.39</v>
      </c>
      <c r="H32" s="7">
        <v>105.39</v>
      </c>
      <c r="I32" s="7">
        <v>105.39</v>
      </c>
      <c r="J32" s="7">
        <v>105.39</v>
      </c>
      <c r="K32" s="7">
        <v>105.39</v>
      </c>
      <c r="L32" s="7">
        <v>105.39</v>
      </c>
      <c r="M32" s="7">
        <v>105.39</v>
      </c>
      <c r="N32" s="7">
        <v>105.39</v>
      </c>
      <c r="O32" s="7">
        <v>105.39</v>
      </c>
      <c r="P32" s="7">
        <f t="shared" si="1"/>
        <v>1159.2941518524574</v>
      </c>
    </row>
    <row r="33" spans="1:16" ht="11.25">
      <c r="A33" s="2" t="s">
        <v>40</v>
      </c>
      <c r="B33" s="6">
        <v>2019</v>
      </c>
      <c r="C33" s="7">
        <v>6772.65</v>
      </c>
      <c r="D33" s="7">
        <f t="shared" si="3"/>
        <v>0.26680940834428185</v>
      </c>
      <c r="E33" s="7">
        <v>7115.65</v>
      </c>
      <c r="F33" s="7">
        <f>+E33/E9</f>
        <v>0.20322166159301516</v>
      </c>
      <c r="G33" s="7">
        <v>8853.18</v>
      </c>
      <c r="H33" s="7">
        <v>9701.03</v>
      </c>
      <c r="I33" s="7">
        <v>9561.97</v>
      </c>
      <c r="J33" s="7">
        <v>10002.69</v>
      </c>
      <c r="K33" s="7">
        <v>10300.24</v>
      </c>
      <c r="L33" s="7">
        <v>9760.95</v>
      </c>
      <c r="M33" s="7">
        <v>9461.73</v>
      </c>
      <c r="N33" s="7">
        <v>9379.71</v>
      </c>
      <c r="O33" s="7">
        <v>9475.51</v>
      </c>
      <c r="P33" s="7">
        <f t="shared" si="1"/>
        <v>100385.78003106992</v>
      </c>
    </row>
    <row r="34" spans="1:16" ht="11.25">
      <c r="A34" s="2" t="s">
        <v>41</v>
      </c>
      <c r="B34" s="6">
        <v>2019</v>
      </c>
      <c r="C34" s="7">
        <v>1901.62</v>
      </c>
      <c r="D34" s="7">
        <f t="shared" si="3"/>
        <v>0.07491456181784874</v>
      </c>
      <c r="E34" s="7"/>
      <c r="F34" s="7"/>
      <c r="G34" s="7">
        <v>2656.62</v>
      </c>
      <c r="H34" s="7">
        <v>3236.03</v>
      </c>
      <c r="I34" s="7">
        <v>3214.22</v>
      </c>
      <c r="J34" s="7">
        <v>3264.73</v>
      </c>
      <c r="K34" s="7">
        <v>2398.01</v>
      </c>
      <c r="L34" s="7">
        <v>2655.61</v>
      </c>
      <c r="M34" s="7">
        <v>3346.48</v>
      </c>
      <c r="N34" s="7">
        <v>2280.56</v>
      </c>
      <c r="O34" s="7">
        <v>2218.54</v>
      </c>
      <c r="P34" s="7">
        <f t="shared" si="1"/>
        <v>27172.49491456182</v>
      </c>
    </row>
    <row r="35" spans="1:16" ht="11.25">
      <c r="A35" s="2" t="s">
        <v>42</v>
      </c>
      <c r="B35" s="6">
        <v>2019</v>
      </c>
      <c r="C35" s="7">
        <v>191.5</v>
      </c>
      <c r="D35" s="7">
        <f t="shared" si="3"/>
        <v>0.0075441668620008385</v>
      </c>
      <c r="E35" s="7">
        <v>823.14</v>
      </c>
      <c r="F35" s="7"/>
      <c r="G35" s="7">
        <v>611.71</v>
      </c>
      <c r="H35" s="7">
        <v>376.86</v>
      </c>
      <c r="I35" s="7">
        <v>179.71</v>
      </c>
      <c r="J35" s="7">
        <v>179.71</v>
      </c>
      <c r="K35" s="7">
        <v>376.86</v>
      </c>
      <c r="L35" s="7">
        <v>179.71</v>
      </c>
      <c r="M35" s="7">
        <v>359.42</v>
      </c>
      <c r="N35" s="7">
        <v>569.43</v>
      </c>
      <c r="O35" s="7">
        <v>343.13</v>
      </c>
      <c r="P35" s="7">
        <f t="shared" si="1"/>
        <v>4191.187544166862</v>
      </c>
    </row>
    <row r="36" spans="1:16" ht="11.25">
      <c r="A36" s="2" t="s">
        <v>53</v>
      </c>
      <c r="B36" s="6">
        <v>2019</v>
      </c>
      <c r="C36" s="7">
        <v>204.34</v>
      </c>
      <c r="D36" s="7">
        <f t="shared" si="3"/>
        <v>0.008050000295463454</v>
      </c>
      <c r="E36" s="7">
        <v>0</v>
      </c>
      <c r="F36" s="7"/>
      <c r="G36" s="7">
        <v>204.34</v>
      </c>
      <c r="H36" s="7">
        <v>204.34</v>
      </c>
      <c r="I36" s="7">
        <v>204.34</v>
      </c>
      <c r="J36" s="7">
        <v>204.34</v>
      </c>
      <c r="K36" s="7">
        <v>204.34</v>
      </c>
      <c r="L36" s="7">
        <v>204.34</v>
      </c>
      <c r="M36" s="7">
        <v>204.34</v>
      </c>
      <c r="N36" s="7">
        <v>204.34</v>
      </c>
      <c r="O36" s="7">
        <v>204.34</v>
      </c>
      <c r="P36" s="7">
        <f t="shared" si="1"/>
        <v>2043.4080500002951</v>
      </c>
    </row>
    <row r="37" spans="1:16" ht="11.25">
      <c r="A37" s="3" t="s">
        <v>52</v>
      </c>
      <c r="B37" s="6">
        <v>2019</v>
      </c>
      <c r="C37" s="7">
        <f aca="true" t="shared" si="6" ref="C37:O37">+C23-C24</f>
        <v>4402.630000000005</v>
      </c>
      <c r="D37" s="7">
        <f t="shared" si="3"/>
        <v>0.17344216893812422</v>
      </c>
      <c r="E37" s="7">
        <v>204.34</v>
      </c>
      <c r="F37" s="7"/>
      <c r="G37" s="7">
        <f t="shared" si="6"/>
        <v>4288.269999999997</v>
      </c>
      <c r="H37" s="7">
        <f t="shared" si="6"/>
        <v>4028.9300000000076</v>
      </c>
      <c r="I37" s="7">
        <f t="shared" si="6"/>
        <v>1655.9699999999975</v>
      </c>
      <c r="J37" s="7">
        <f t="shared" si="6"/>
        <v>3617.4600000000064</v>
      </c>
      <c r="K37" s="7">
        <f t="shared" si="6"/>
        <v>15201.39000000001</v>
      </c>
      <c r="L37" s="7">
        <f t="shared" si="6"/>
        <v>6567.680000000004</v>
      </c>
      <c r="M37" s="7">
        <f t="shared" si="6"/>
        <v>9863.140000000003</v>
      </c>
      <c r="N37" s="7">
        <f t="shared" si="6"/>
        <v>2429.4700000000084</v>
      </c>
      <c r="O37" s="7">
        <f t="shared" si="6"/>
        <v>24597.07</v>
      </c>
      <c r="P37" s="7">
        <f t="shared" si="1"/>
        <v>76856.52344216898</v>
      </c>
    </row>
    <row r="38" spans="1:16" ht="11.25">
      <c r="A38" s="2" t="s">
        <v>43</v>
      </c>
      <c r="B38" s="6">
        <v>2019</v>
      </c>
      <c r="C38" s="7">
        <f>SUM(C39:C42)</f>
        <v>707.71</v>
      </c>
      <c r="D38" s="7">
        <f t="shared" si="3"/>
        <v>0.027880325482541064</v>
      </c>
      <c r="E38" s="7">
        <f>+E23-E24</f>
        <v>13386.590000000006</v>
      </c>
      <c r="F38" s="7"/>
      <c r="G38" s="7">
        <f aca="true" t="shared" si="7" ref="G38:O38">SUM(G39:G42)</f>
        <v>-826.85</v>
      </c>
      <c r="H38" s="7">
        <f t="shared" si="7"/>
        <v>735.5200000000001</v>
      </c>
      <c r="I38" s="7">
        <f t="shared" si="7"/>
        <v>-53.4</v>
      </c>
      <c r="J38" s="7">
        <f t="shared" si="7"/>
        <v>-853.78</v>
      </c>
      <c r="K38" s="7">
        <f t="shared" si="7"/>
        <v>709.46</v>
      </c>
      <c r="L38" s="7">
        <f t="shared" si="7"/>
        <v>-79.05999999999999</v>
      </c>
      <c r="M38" s="7">
        <f t="shared" si="7"/>
        <v>-44.549999999999955</v>
      </c>
      <c r="N38" s="7">
        <f t="shared" si="7"/>
        <v>-1513.7399999999998</v>
      </c>
      <c r="O38" s="7">
        <f t="shared" si="7"/>
        <v>1416.37</v>
      </c>
      <c r="P38" s="7">
        <f t="shared" si="1"/>
        <v>13584.297880325488</v>
      </c>
    </row>
    <row r="39" spans="1:16" ht="11.25">
      <c r="A39" s="2" t="s">
        <v>44</v>
      </c>
      <c r="B39" s="6">
        <v>2019</v>
      </c>
      <c r="C39" s="7">
        <v>-69.74</v>
      </c>
      <c r="D39" s="7">
        <f t="shared" si="3"/>
        <v>-0.0027474161720936734</v>
      </c>
      <c r="E39" s="7">
        <f>SUM(E40:E43)</f>
        <v>13244.529999999999</v>
      </c>
      <c r="F39" s="7"/>
      <c r="G39" s="7">
        <v>-814.63</v>
      </c>
      <c r="H39" s="7">
        <v>-43.99</v>
      </c>
      <c r="I39" s="7">
        <v>-46.54</v>
      </c>
      <c r="J39" s="7">
        <v>-854.31</v>
      </c>
      <c r="K39" s="7">
        <v>-55.6</v>
      </c>
      <c r="L39" s="7">
        <v>-60.22</v>
      </c>
      <c r="M39" s="7">
        <v>-752.9</v>
      </c>
      <c r="N39" s="7">
        <v>-44.58</v>
      </c>
      <c r="O39" s="7">
        <v>-52.14</v>
      </c>
      <c r="P39" s="7">
        <f t="shared" si="1"/>
        <v>10449.877252583829</v>
      </c>
    </row>
    <row r="40" spans="1:16" ht="11.25">
      <c r="A40" s="2" t="s">
        <v>45</v>
      </c>
      <c r="B40" s="6">
        <v>2019</v>
      </c>
      <c r="C40" s="7">
        <v>-5.83</v>
      </c>
      <c r="D40" s="7">
        <f t="shared" si="3"/>
        <v>-0.0002296735916734459</v>
      </c>
      <c r="E40" s="7">
        <v>-64.94</v>
      </c>
      <c r="F40" s="7"/>
      <c r="G40" s="7">
        <v>-20.22</v>
      </c>
      <c r="H40" s="7">
        <v>-5.94</v>
      </c>
      <c r="I40" s="7">
        <v>-6.86</v>
      </c>
      <c r="J40" s="7">
        <v>-12.96</v>
      </c>
      <c r="K40" s="7">
        <v>-20.46</v>
      </c>
      <c r="L40" s="7">
        <v>-35.98</v>
      </c>
      <c r="M40" s="7">
        <v>-19.9</v>
      </c>
      <c r="N40" s="7">
        <v>-4.54</v>
      </c>
      <c r="O40" s="7">
        <v>-16.92</v>
      </c>
      <c r="P40" s="7">
        <f t="shared" si="1"/>
        <v>-214.55022967359167</v>
      </c>
    </row>
    <row r="41" spans="1:16" ht="11.25">
      <c r="A41" s="2" t="s">
        <v>46</v>
      </c>
      <c r="B41" s="6">
        <v>2019</v>
      </c>
      <c r="C41" s="7">
        <v>0</v>
      </c>
      <c r="D41" s="7">
        <f t="shared" si="3"/>
        <v>0</v>
      </c>
      <c r="E41" s="7">
        <v>-10.09</v>
      </c>
      <c r="F41" s="7"/>
      <c r="G41" s="7">
        <v>0</v>
      </c>
      <c r="H41" s="7">
        <v>6.01</v>
      </c>
      <c r="I41" s="7">
        <v>0</v>
      </c>
      <c r="J41" s="7">
        <v>0</v>
      </c>
      <c r="K41" s="7">
        <v>12.05</v>
      </c>
      <c r="L41" s="7">
        <v>9.13</v>
      </c>
      <c r="M41" s="7">
        <v>12.85</v>
      </c>
      <c r="N41" s="7">
        <v>8.25</v>
      </c>
      <c r="O41" s="7">
        <v>8.56</v>
      </c>
      <c r="P41" s="7">
        <f t="shared" si="1"/>
        <v>46.760000000000005</v>
      </c>
    </row>
    <row r="42" spans="1:16" ht="11.25">
      <c r="A42" s="2" t="s">
        <v>47</v>
      </c>
      <c r="B42" s="6">
        <v>2019</v>
      </c>
      <c r="C42" s="7">
        <v>783.28</v>
      </c>
      <c r="D42" s="7">
        <f t="shared" si="3"/>
        <v>0.03085741524630818</v>
      </c>
      <c r="E42" s="7">
        <v>0</v>
      </c>
      <c r="F42" s="7"/>
      <c r="G42" s="7">
        <v>8</v>
      </c>
      <c r="H42" s="7">
        <v>779.44</v>
      </c>
      <c r="I42" s="7">
        <v>0</v>
      </c>
      <c r="J42" s="7">
        <v>13.49</v>
      </c>
      <c r="K42" s="7">
        <v>773.47</v>
      </c>
      <c r="L42" s="7">
        <v>8.01</v>
      </c>
      <c r="M42" s="7">
        <v>715.4</v>
      </c>
      <c r="N42" s="7">
        <v>-1472.87</v>
      </c>
      <c r="O42" s="7">
        <v>1476.87</v>
      </c>
      <c r="P42" s="7">
        <f t="shared" si="1"/>
        <v>3085.1208574152465</v>
      </c>
    </row>
    <row r="43" spans="1:16" ht="11.25">
      <c r="A43" s="3" t="s">
        <v>51</v>
      </c>
      <c r="B43" s="6">
        <v>2019</v>
      </c>
      <c r="C43" s="7">
        <f>+C37+C38</f>
        <v>5110.340000000005</v>
      </c>
      <c r="D43" s="7">
        <f t="shared" si="3"/>
        <v>0.20132249442066527</v>
      </c>
      <c r="E43" s="7">
        <v>13319.56</v>
      </c>
      <c r="F43" s="7"/>
      <c r="G43" s="7">
        <f aca="true" t="shared" si="8" ref="G43:O43">+G37+G38</f>
        <v>3461.419999999997</v>
      </c>
      <c r="H43" s="7">
        <f t="shared" si="8"/>
        <v>4764.450000000008</v>
      </c>
      <c r="I43" s="7">
        <f t="shared" si="8"/>
        <v>1602.5699999999974</v>
      </c>
      <c r="J43" s="7">
        <f t="shared" si="8"/>
        <v>2763.6800000000067</v>
      </c>
      <c r="K43" s="7">
        <f t="shared" si="8"/>
        <v>15910.85000000001</v>
      </c>
      <c r="L43" s="7">
        <f t="shared" si="8"/>
        <v>6488.6200000000035</v>
      </c>
      <c r="M43" s="7">
        <f t="shared" si="8"/>
        <v>9818.590000000004</v>
      </c>
      <c r="N43" s="7">
        <f t="shared" si="8"/>
        <v>915.7300000000087</v>
      </c>
      <c r="O43" s="7">
        <f t="shared" si="8"/>
        <v>26013.44</v>
      </c>
      <c r="P43" s="7">
        <f t="shared" si="1"/>
        <v>90169.45132249447</v>
      </c>
    </row>
    <row r="44" spans="1:16" ht="11.25">
      <c r="A44" s="3" t="s">
        <v>49</v>
      </c>
      <c r="B44" s="6">
        <v>2019</v>
      </c>
      <c r="C44" s="7">
        <f>+C43*0.3</f>
        <v>1533.1020000000015</v>
      </c>
      <c r="D44" s="7">
        <f t="shared" si="3"/>
        <v>0.06039674832619958</v>
      </c>
      <c r="E44" s="7">
        <v>3995.47</v>
      </c>
      <c r="F44" s="7"/>
      <c r="G44" s="7">
        <f aca="true" t="shared" si="9" ref="G44:P44">+G43*0.3</f>
        <v>1038.425999999999</v>
      </c>
      <c r="H44" s="7">
        <f t="shared" si="9"/>
        <v>1429.3350000000023</v>
      </c>
      <c r="I44" s="7">
        <f t="shared" si="9"/>
        <v>480.7709999999992</v>
      </c>
      <c r="J44" s="7">
        <f t="shared" si="9"/>
        <v>829.104000000002</v>
      </c>
      <c r="K44" s="7">
        <f t="shared" si="9"/>
        <v>4773.255000000003</v>
      </c>
      <c r="L44" s="7">
        <f t="shared" si="9"/>
        <v>1946.586000000001</v>
      </c>
      <c r="M44" s="7">
        <f t="shared" si="9"/>
        <v>2945.577000000001</v>
      </c>
      <c r="N44" s="7">
        <f t="shared" si="9"/>
        <v>274.7190000000026</v>
      </c>
      <c r="O44" s="7">
        <f t="shared" si="9"/>
        <v>7804.031999999999</v>
      </c>
      <c r="P44" s="7">
        <f t="shared" si="9"/>
        <v>27050.835396748338</v>
      </c>
    </row>
    <row r="45" spans="1:16" ht="11.25">
      <c r="A45" s="3" t="s">
        <v>50</v>
      </c>
      <c r="B45" s="6">
        <v>2019</v>
      </c>
      <c r="C45" s="7">
        <f>+C43-C44</f>
        <v>3577.238000000003</v>
      </c>
      <c r="D45" s="7">
        <f t="shared" si="3"/>
        <v>0.14092574609446568</v>
      </c>
      <c r="E45" s="7">
        <f>+E43-E44</f>
        <v>9324.09</v>
      </c>
      <c r="F45" s="7">
        <f>+E45/E9</f>
        <v>0.26629430377306595</v>
      </c>
      <c r="G45" s="7">
        <f aca="true" t="shared" si="10" ref="G45:P45">+G43-G44</f>
        <v>2422.993999999998</v>
      </c>
      <c r="H45" s="7">
        <f t="shared" si="10"/>
        <v>3335.1150000000057</v>
      </c>
      <c r="I45" s="7">
        <f t="shared" si="10"/>
        <v>1121.7989999999982</v>
      </c>
      <c r="J45" s="7">
        <f t="shared" si="10"/>
        <v>1934.5760000000046</v>
      </c>
      <c r="K45" s="7">
        <f t="shared" si="10"/>
        <v>11137.595000000007</v>
      </c>
      <c r="L45" s="7">
        <f t="shared" si="10"/>
        <v>4542.034000000002</v>
      </c>
      <c r="M45" s="7">
        <f t="shared" si="10"/>
        <v>6873.013000000003</v>
      </c>
      <c r="N45" s="7">
        <f t="shared" si="10"/>
        <v>641.0110000000061</v>
      </c>
      <c r="O45" s="7">
        <f t="shared" si="10"/>
        <v>18209.408</v>
      </c>
      <c r="P45" s="7">
        <f t="shared" si="10"/>
        <v>63118.615925746126</v>
      </c>
    </row>
    <row r="46" spans="5:6" ht="11.25">
      <c r="E46" s="7"/>
      <c r="F46" s="7"/>
    </row>
    <row r="47" ht="11.25">
      <c r="A47" s="2">
        <v>0</v>
      </c>
    </row>
  </sheetData>
  <sheetProtection/>
  <printOptions/>
  <pageMargins left="0.75" right="0.75" top="1" bottom="1" header="0" footer="0"/>
  <pageSetup fitToHeight="100" fitToWidth="1"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A3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Cuevas Merin</dc:creator>
  <cp:keywords/>
  <dc:description/>
  <cp:lastModifiedBy>COMPAL</cp:lastModifiedBy>
  <cp:lastPrinted>2012-04-15T20:01:23Z</cp:lastPrinted>
  <dcterms:created xsi:type="dcterms:W3CDTF">1998-03-25T16:42:52Z</dcterms:created>
  <dcterms:modified xsi:type="dcterms:W3CDTF">2020-05-25T06:52:02Z</dcterms:modified>
  <cp:category/>
  <cp:version/>
  <cp:contentType/>
  <cp:contentStatus/>
</cp:coreProperties>
</file>